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0\utenti$\m.pisani\Documenti\Conti consuntivi\Conto consuntivo 2020\Consuntivo 2020-documenti da approvare\Documenti da deliberare\"/>
    </mc:Choice>
  </mc:AlternateContent>
  <xr:revisionPtr revIDLastSave="0" documentId="13_ncr:1_{D3B64036-7C79-47CC-A6B1-715E35037A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untivo 2020" sheetId="1" r:id="rId1"/>
  </sheets>
  <calcPr calcId="181029"/>
</workbook>
</file>

<file path=xl/calcChain.xml><?xml version="1.0" encoding="utf-8"?>
<calcChain xmlns="http://schemas.openxmlformats.org/spreadsheetml/2006/main">
  <c r="G58" i="1" l="1"/>
  <c r="H47" i="1"/>
  <c r="G47" i="1"/>
  <c r="H21" i="1"/>
  <c r="G21" i="1" l="1"/>
  <c r="I26" i="1"/>
  <c r="I9" i="1" l="1"/>
  <c r="I10" i="1"/>
  <c r="I69" i="1"/>
  <c r="I18" i="1" l="1"/>
  <c r="I23" i="1"/>
  <c r="I24" i="1"/>
  <c r="I29" i="1"/>
  <c r="I6" i="1"/>
  <c r="I25" i="1"/>
  <c r="I39" i="1"/>
  <c r="I27" i="1"/>
  <c r="I19" i="1"/>
  <c r="I13" i="1"/>
  <c r="I45" i="1"/>
  <c r="I7" i="1"/>
  <c r="I30" i="1"/>
  <c r="I48" i="1"/>
  <c r="I28" i="1"/>
  <c r="I17" i="1"/>
  <c r="I53" i="1"/>
  <c r="I49" i="1"/>
  <c r="I44" i="1"/>
  <c r="H11" i="1"/>
  <c r="H5" i="1"/>
  <c r="G11" i="1"/>
  <c r="I22" i="1"/>
  <c r="I21" i="1" l="1"/>
  <c r="I36" i="1"/>
  <c r="I63" i="1"/>
  <c r="G5" i="1"/>
  <c r="I5" i="1" s="1"/>
  <c r="I70" i="1"/>
  <c r="I54" i="1"/>
  <c r="I46" i="1"/>
  <c r="G65" i="1"/>
  <c r="I42" i="1"/>
  <c r="I58" i="1"/>
  <c r="I67" i="1"/>
  <c r="I52" i="1"/>
  <c r="I40" i="1"/>
  <c r="I41" i="1"/>
  <c r="I34" i="1"/>
  <c r="I11" i="1"/>
  <c r="I38" i="1"/>
  <c r="I37" i="1"/>
  <c r="G50" i="1"/>
  <c r="I51" i="1"/>
  <c r="G14" i="1"/>
  <c r="I16" i="1"/>
  <c r="I64" i="1"/>
  <c r="I43" i="1"/>
  <c r="I15" i="1"/>
  <c r="G32" i="1"/>
  <c r="I33" i="1"/>
  <c r="I20" i="1"/>
  <c r="I57" i="1"/>
  <c r="H50" i="1"/>
  <c r="I47" i="1"/>
  <c r="H61" i="1"/>
  <c r="H35" i="1"/>
  <c r="H32" i="1"/>
  <c r="H14" i="1"/>
  <c r="H4" i="1" s="1"/>
  <c r="I71" i="1" l="1"/>
  <c r="G4" i="1"/>
  <c r="I4" i="1" s="1"/>
  <c r="G35" i="1"/>
  <c r="I35" i="1" s="1"/>
  <c r="I55" i="1"/>
  <c r="I59" i="1"/>
  <c r="I56" i="1"/>
  <c r="I50" i="1"/>
  <c r="H65" i="1"/>
  <c r="I65" i="1" s="1"/>
  <c r="I66" i="1"/>
  <c r="G61" i="1"/>
  <c r="I61" i="1" s="1"/>
  <c r="I62" i="1"/>
  <c r="I14" i="1"/>
  <c r="I32" i="1"/>
  <c r="H31" i="1"/>
  <c r="G31" i="1" l="1"/>
  <c r="G68" i="1" s="1"/>
  <c r="G72" i="1" s="1"/>
  <c r="H68" i="1"/>
  <c r="H72" i="1" s="1"/>
  <c r="H60" i="1"/>
  <c r="G60" i="1" l="1"/>
  <c r="I60" i="1" s="1"/>
  <c r="I31" i="1"/>
  <c r="I68" i="1"/>
  <c r="I72" i="1" s="1"/>
</calcChain>
</file>

<file path=xl/sharedStrings.xml><?xml version="1.0" encoding="utf-8"?>
<sst xmlns="http://schemas.openxmlformats.org/spreadsheetml/2006/main" count="73" uniqueCount="73">
  <si>
    <t>A) VALORE DELLA PRODUZIONE</t>
  </si>
  <si>
    <t>RICAVI DA ATTIVITA' PER SERV. ALLA PERS.</t>
  </si>
  <si>
    <t>Rette</t>
  </si>
  <si>
    <t>Oneri a rilievo sanitario</t>
  </si>
  <si>
    <t>Concorsi rimborsi e recuperi da attività</t>
  </si>
  <si>
    <t>Altri rimborsi</t>
  </si>
  <si>
    <t>Altri ricavi</t>
  </si>
  <si>
    <t>COSTI CAPITALIZZATI</t>
  </si>
  <si>
    <t>Incrementi di immobil. per lavori inter.</t>
  </si>
  <si>
    <t>Quota per utilizzo contributi in c/cap.</t>
  </si>
  <si>
    <t>PROVENTI E RICAVI DIVERSI</t>
  </si>
  <si>
    <t>Proventi e ricavi da utilizzo del patr.</t>
  </si>
  <si>
    <t>Concorsi rimborsi e recuperi x att. div.</t>
  </si>
  <si>
    <t>Plusvalenze ordinarie</t>
  </si>
  <si>
    <t>Sopravvenienze attive ed insuss. del pas</t>
  </si>
  <si>
    <t>Altri ricavi istituzionali</t>
  </si>
  <si>
    <t>Ricavi da attività commerciale</t>
  </si>
  <si>
    <t>CONTRIBUTI IN CONTO ESERCIZIO</t>
  </si>
  <si>
    <t>Contributi in c/esercizio dalla Regione</t>
  </si>
  <si>
    <t>Contributi c/esercizio dalla Provincia</t>
  </si>
  <si>
    <t>Contributi dai Comuni dell'ambito distr.</t>
  </si>
  <si>
    <t>Contributi da Azienda Sanitaria</t>
  </si>
  <si>
    <t>Contributi dallo Stato e da altri Enti</t>
  </si>
  <si>
    <t>Altri contributi da privati</t>
  </si>
  <si>
    <t>Contributi da Ass. no profit</t>
  </si>
  <si>
    <t>B) COSTI DELLA PRODUZIONE</t>
  </si>
  <si>
    <t>ACQUISTI BENI</t>
  </si>
  <si>
    <t>Acquisti  beni socio - sanitari</t>
  </si>
  <si>
    <t>Acquisti beni tecnico - economali</t>
  </si>
  <si>
    <t>ACQUISTI DI SERVIZI</t>
  </si>
  <si>
    <t>Acq. serv. per gest. attività socio-san.</t>
  </si>
  <si>
    <t>Servizi esternalizzati</t>
  </si>
  <si>
    <t>Trasporti</t>
  </si>
  <si>
    <t>Consulenze socio sanitarie e ass.</t>
  </si>
  <si>
    <t>Altre consulenze</t>
  </si>
  <si>
    <t>Lavoro interinale e altre forme di coll.</t>
  </si>
  <si>
    <t>Utenze</t>
  </si>
  <si>
    <t>Manutenzioni e riparazioni ordinarie</t>
  </si>
  <si>
    <t>Costi per organi Istituzionali</t>
  </si>
  <si>
    <t>Assicurazioni</t>
  </si>
  <si>
    <t>Altri servizi</t>
  </si>
  <si>
    <t>GODIMENTO DI BENI DI TERZI</t>
  </si>
  <si>
    <t>Affitti</t>
  </si>
  <si>
    <t>Service</t>
  </si>
  <si>
    <t>COSTO DEL PERSONALE DIPENDENTE</t>
  </si>
  <si>
    <t>Salari e stipendi</t>
  </si>
  <si>
    <t>Oneri sociali</t>
  </si>
  <si>
    <t>Trattamento di fine rapporto</t>
  </si>
  <si>
    <t>Altri costi personale dipendente</t>
  </si>
  <si>
    <t>AMMORTAMENTI E SVALUTAZIONI</t>
  </si>
  <si>
    <t>VARIAZIONE DELLE RIMANENZE</t>
  </si>
  <si>
    <t>ACCANTONAMENTI AI FONDI RISCHI</t>
  </si>
  <si>
    <t>ALTRI ACCANTONAMENTI</t>
  </si>
  <si>
    <t>ONERI DIVERSI DI GESTIONE</t>
  </si>
  <si>
    <t>C) PROVENTI ED ONERI FINANZIARI</t>
  </si>
  <si>
    <t>PROVENTI DA PARTECIPAZIONI</t>
  </si>
  <si>
    <t>ALTRI PROVENTI FINANZIARI</t>
  </si>
  <si>
    <t>INTERESSI PASSIVI ED ALTRI ONERI FIN.</t>
  </si>
  <si>
    <t>E) PROVENTI ED ONERI STRAORDINARI</t>
  </si>
  <si>
    <t>PROVENTI STRAORDINARI</t>
  </si>
  <si>
    <t>ONERI STRAORDINARI</t>
  </si>
  <si>
    <t>A-B+C+D+E</t>
  </si>
  <si>
    <t>I) IMPOSTE E TASSE</t>
  </si>
  <si>
    <t>IMPOSTE SUL REDDITO</t>
  </si>
  <si>
    <t>U) UTILE O PERDITA DI ESERCIZIO</t>
  </si>
  <si>
    <t>Variazione</t>
  </si>
  <si>
    <t>A.S.P.   AZALEA - Castelsangiovanni - Pc -</t>
  </si>
  <si>
    <t>Bilancio consuntivo esercizio 2020</t>
  </si>
  <si>
    <t>Contributi dai Comuni Soci</t>
  </si>
  <si>
    <t>Contributi dai Comuni Soci per COVID 19</t>
  </si>
  <si>
    <t>Bilancio consuntivo esercizio 2019</t>
  </si>
  <si>
    <r>
      <rPr>
        <b/>
        <i/>
        <u/>
        <sz val="12"/>
        <rFont val="Arial"/>
        <family val="2"/>
      </rPr>
      <t>RISULTATO DELLA GESTIONE CARATTERISTICA</t>
    </r>
  </si>
  <si>
    <t>Allegato B Decisione Amm. Unico n° 14/2021- Conto Economico 2020  (artt. 2424 e 2424 -bis)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</si>
</sst>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Times New Roman"/>
      <family val="1"/>
    </font>
    <font>
      <b/>
      <i/>
      <sz val="16"/>
      <name val="Arial"/>
      <family val="2"/>
    </font>
    <font>
      <i/>
      <sz val="12"/>
      <color rgb="FF000000"/>
      <name val="Times New Roman"/>
      <family val="1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name val="Times New Roman"/>
      <family val="1"/>
    </font>
    <font>
      <b/>
      <i/>
      <u/>
      <sz val="12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 shrinkToFit="1"/>
    </xf>
    <xf numFmtId="4" fontId="5" fillId="0" borderId="3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2" fontId="1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5" fillId="0" borderId="3" xfId="0" applyNumberFormat="1" applyFont="1" applyFill="1" applyBorder="1" applyAlignment="1">
      <alignment horizontal="right" vertical="top" shrinkToFit="1"/>
    </xf>
    <xf numFmtId="0" fontId="6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shrinkToFit="1"/>
    </xf>
    <xf numFmtId="4" fontId="10" fillId="0" borderId="5" xfId="0" applyNumberFormat="1" applyFont="1" applyFill="1" applyBorder="1" applyAlignment="1">
      <alignment horizontal="right" vertical="top" shrinkToFit="1"/>
    </xf>
    <xf numFmtId="2" fontId="10" fillId="0" borderId="3" xfId="0" applyNumberFormat="1" applyFont="1" applyFill="1" applyBorder="1" applyAlignment="1">
      <alignment horizontal="right" vertical="top" shrinkToFit="1"/>
    </xf>
    <xf numFmtId="0" fontId="9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vertical="top" shrinkToFit="1"/>
    </xf>
    <xf numFmtId="0" fontId="2" fillId="2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FF"/>
      <color rgb="FF8F6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zoomScaleNormal="100" workbookViewId="0">
      <selection activeCell="M7" sqref="M7"/>
    </sheetView>
  </sheetViews>
  <sheetFormatPr defaultRowHeight="12.75" x14ac:dyDescent="0.2"/>
  <cols>
    <col min="1" max="1" width="2.1640625" customWidth="1"/>
    <col min="2" max="3" width="4.6640625" customWidth="1"/>
    <col min="4" max="4" width="12.1640625" customWidth="1"/>
    <col min="5" max="5" width="17.83203125" customWidth="1"/>
    <col min="6" max="6" width="56.83203125" customWidth="1"/>
    <col min="7" max="7" width="29.5" customWidth="1"/>
    <col min="8" max="8" width="27" customWidth="1"/>
    <col min="9" max="9" width="25.83203125" customWidth="1"/>
    <col min="11" max="11" width="14.5" bestFit="1" customWidth="1"/>
    <col min="12" max="12" width="15.33203125" bestFit="1" customWidth="1"/>
    <col min="13" max="13" width="11.83203125" bestFit="1" customWidth="1"/>
    <col min="15" max="15" width="18.6640625" customWidth="1"/>
    <col min="16" max="16" width="32.83203125" customWidth="1"/>
  </cols>
  <sheetData>
    <row r="1" spans="1:11" s="8" customFormat="1" ht="22.5" customHeight="1" x14ac:dyDescent="0.2">
      <c r="A1" s="38" t="s">
        <v>66</v>
      </c>
      <c r="B1" s="39"/>
      <c r="C1" s="39"/>
      <c r="D1" s="39"/>
      <c r="E1" s="39"/>
      <c r="F1" s="39"/>
      <c r="G1" s="39"/>
      <c r="H1" s="9"/>
      <c r="I1" s="27"/>
    </row>
    <row r="2" spans="1:11" s="8" customFormat="1" ht="23.25" customHeight="1" x14ac:dyDescent="0.2">
      <c r="A2" s="42" t="s">
        <v>72</v>
      </c>
      <c r="B2" s="43"/>
      <c r="C2" s="43"/>
      <c r="D2" s="43"/>
      <c r="E2" s="43"/>
      <c r="F2" s="43"/>
      <c r="G2" s="43"/>
      <c r="H2" s="43"/>
      <c r="I2" s="43"/>
    </row>
    <row r="3" spans="1:11" s="8" customFormat="1" ht="40.5" customHeight="1" x14ac:dyDescent="0.2">
      <c r="A3" s="15"/>
      <c r="B3" s="12"/>
      <c r="C3" s="13"/>
      <c r="D3" s="13"/>
      <c r="E3" s="12"/>
      <c r="F3" s="14"/>
      <c r="G3" s="11" t="s">
        <v>67</v>
      </c>
      <c r="H3" s="10" t="s">
        <v>70</v>
      </c>
      <c r="I3" s="10" t="s">
        <v>65</v>
      </c>
    </row>
    <row r="4" spans="1:11" s="8" customFormat="1" ht="15" customHeight="1" x14ac:dyDescent="0.25">
      <c r="A4" s="16"/>
      <c r="B4" s="35" t="s">
        <v>0</v>
      </c>
      <c r="C4" s="35"/>
      <c r="D4" s="35"/>
      <c r="E4" s="35"/>
      <c r="F4" s="35"/>
      <c r="G4" s="1">
        <f>G5+G11+G14+G21</f>
        <v>11147563.170000002</v>
      </c>
      <c r="H4" s="1">
        <f>H5+H11+H14+H21</f>
        <v>11555084.290000001</v>
      </c>
      <c r="I4" s="1">
        <f>G4-H4</f>
        <v>-407521.11999999918</v>
      </c>
    </row>
    <row r="5" spans="1:11" s="8" customFormat="1" ht="15" customHeight="1" x14ac:dyDescent="0.25">
      <c r="A5" s="16"/>
      <c r="B5" s="7"/>
      <c r="C5" s="34" t="s">
        <v>1</v>
      </c>
      <c r="D5" s="34"/>
      <c r="E5" s="34"/>
      <c r="F5" s="34"/>
      <c r="G5" s="2">
        <f>G6+G7+G8+G9+G10</f>
        <v>9196694.7100000009</v>
      </c>
      <c r="H5" s="2">
        <f>H6+H7+H8+H9+H10</f>
        <v>10003382.84</v>
      </c>
      <c r="I5" s="2">
        <f t="shared" ref="I5:I18" si="0">G5-H5</f>
        <v>-806688.12999999896</v>
      </c>
      <c r="K5" s="18"/>
    </row>
    <row r="6" spans="1:11" s="8" customFormat="1" ht="15" customHeight="1" x14ac:dyDescent="0.25">
      <c r="A6" s="16"/>
      <c r="B6" s="7"/>
      <c r="C6" s="7"/>
      <c r="D6" s="22" t="s">
        <v>2</v>
      </c>
      <c r="E6" s="20"/>
      <c r="F6" s="21"/>
      <c r="G6" s="23">
        <v>3508450.5100000002</v>
      </c>
      <c r="H6" s="23">
        <v>3908624.06</v>
      </c>
      <c r="I6" s="23">
        <f t="shared" si="0"/>
        <v>-400173.54999999981</v>
      </c>
    </row>
    <row r="7" spans="1:11" s="8" customFormat="1" ht="15" customHeight="1" x14ac:dyDescent="0.25">
      <c r="A7" s="16"/>
      <c r="B7" s="7"/>
      <c r="C7" s="7"/>
      <c r="D7" s="36" t="s">
        <v>3</v>
      </c>
      <c r="E7" s="36"/>
      <c r="F7" s="40"/>
      <c r="G7" s="24">
        <v>2310774.14</v>
      </c>
      <c r="H7" s="23">
        <v>2458947.85</v>
      </c>
      <c r="I7" s="23">
        <f t="shared" si="0"/>
        <v>-148173.70999999996</v>
      </c>
    </row>
    <row r="8" spans="1:11" s="8" customFormat="1" ht="15" customHeight="1" x14ac:dyDescent="0.25">
      <c r="A8" s="16"/>
      <c r="B8" s="7"/>
      <c r="C8" s="7"/>
      <c r="D8" s="36" t="s">
        <v>4</v>
      </c>
      <c r="E8" s="36"/>
      <c r="F8" s="36"/>
      <c r="G8" s="23">
        <v>2464180.5400000005</v>
      </c>
      <c r="H8" s="23">
        <v>2861841.84</v>
      </c>
      <c r="I8" s="23">
        <v>-397661.29999999981</v>
      </c>
    </row>
    <row r="9" spans="1:11" s="8" customFormat="1" ht="15" customHeight="1" x14ac:dyDescent="0.25">
      <c r="A9" s="16"/>
      <c r="B9" s="7"/>
      <c r="C9" s="7"/>
      <c r="D9" s="40" t="s">
        <v>5</v>
      </c>
      <c r="E9" s="41"/>
      <c r="F9" s="21"/>
      <c r="G9" s="23">
        <v>883612.48</v>
      </c>
      <c r="H9" s="23">
        <v>597917.62</v>
      </c>
      <c r="I9" s="23">
        <f t="shared" si="0"/>
        <v>285694.86</v>
      </c>
    </row>
    <row r="10" spans="1:11" s="8" customFormat="1" ht="15" customHeight="1" x14ac:dyDescent="0.25">
      <c r="A10" s="16"/>
      <c r="B10" s="7"/>
      <c r="C10" s="7"/>
      <c r="D10" s="40" t="s">
        <v>6</v>
      </c>
      <c r="E10" s="41"/>
      <c r="F10" s="21"/>
      <c r="G10" s="23">
        <v>29677.040000000001</v>
      </c>
      <c r="H10" s="23">
        <v>176051.47</v>
      </c>
      <c r="I10" s="23">
        <f t="shared" si="0"/>
        <v>-146374.43</v>
      </c>
    </row>
    <row r="11" spans="1:11" s="8" customFormat="1" ht="15" customHeight="1" x14ac:dyDescent="0.25">
      <c r="A11" s="16"/>
      <c r="B11" s="7"/>
      <c r="C11" s="34" t="s">
        <v>7</v>
      </c>
      <c r="D11" s="34"/>
      <c r="E11" s="34"/>
      <c r="F11" s="34"/>
      <c r="G11" s="2">
        <f>G12+G13</f>
        <v>200625.47</v>
      </c>
      <c r="H11" s="2">
        <f>H12+H13</f>
        <v>200625.47</v>
      </c>
      <c r="I11" s="5">
        <f t="shared" si="0"/>
        <v>0</v>
      </c>
    </row>
    <row r="12" spans="1:11" s="8" customFormat="1" ht="15" customHeight="1" x14ac:dyDescent="0.25">
      <c r="A12" s="16"/>
      <c r="B12" s="7"/>
      <c r="C12" s="7"/>
      <c r="D12" s="36" t="s">
        <v>8</v>
      </c>
      <c r="E12" s="36"/>
      <c r="F12" s="36"/>
      <c r="G12" s="25">
        <v>0</v>
      </c>
      <c r="H12" s="25">
        <v>0</v>
      </c>
      <c r="I12" s="25">
        <v>0</v>
      </c>
    </row>
    <row r="13" spans="1:11" s="8" customFormat="1" ht="15" customHeight="1" x14ac:dyDescent="0.25">
      <c r="A13" s="16"/>
      <c r="B13" s="7"/>
      <c r="C13" s="7"/>
      <c r="D13" s="36" t="s">
        <v>9</v>
      </c>
      <c r="E13" s="36"/>
      <c r="F13" s="36"/>
      <c r="G13" s="23">
        <v>200625.47</v>
      </c>
      <c r="H13" s="23">
        <v>200625.47</v>
      </c>
      <c r="I13" s="25">
        <f t="shared" si="0"/>
        <v>0</v>
      </c>
    </row>
    <row r="14" spans="1:11" s="8" customFormat="1" ht="15" customHeight="1" x14ac:dyDescent="0.25">
      <c r="A14" s="16"/>
      <c r="B14" s="7"/>
      <c r="C14" s="34" t="s">
        <v>10</v>
      </c>
      <c r="D14" s="34"/>
      <c r="E14" s="34"/>
      <c r="F14" s="34"/>
      <c r="G14" s="2">
        <f>G15+G16+G17+G18+G19+G20</f>
        <v>879574.02</v>
      </c>
      <c r="H14" s="2">
        <f>H15+H16+H17+H18+H19+H20</f>
        <v>910788.98</v>
      </c>
      <c r="I14" s="2">
        <f t="shared" si="0"/>
        <v>-31214.959999999963</v>
      </c>
    </row>
    <row r="15" spans="1:11" s="8" customFormat="1" ht="15" customHeight="1" x14ac:dyDescent="0.25">
      <c r="A15" s="16"/>
      <c r="B15" s="7"/>
      <c r="C15" s="7"/>
      <c r="D15" s="36" t="s">
        <v>11</v>
      </c>
      <c r="E15" s="36"/>
      <c r="F15" s="36"/>
      <c r="G15" s="23">
        <v>271329</v>
      </c>
      <c r="H15" s="23">
        <v>271329</v>
      </c>
      <c r="I15" s="25">
        <f t="shared" si="0"/>
        <v>0</v>
      </c>
    </row>
    <row r="16" spans="1:11" s="8" customFormat="1" ht="15" customHeight="1" x14ac:dyDescent="0.25">
      <c r="A16" s="16"/>
      <c r="B16" s="7"/>
      <c r="C16" s="7"/>
      <c r="D16" s="36" t="s">
        <v>12</v>
      </c>
      <c r="E16" s="36"/>
      <c r="F16" s="36"/>
      <c r="G16" s="23">
        <v>33017.25</v>
      </c>
      <c r="H16" s="23">
        <v>12256.6</v>
      </c>
      <c r="I16" s="23">
        <f t="shared" si="0"/>
        <v>20760.650000000001</v>
      </c>
    </row>
    <row r="17" spans="1:9" s="8" customFormat="1" ht="15" customHeight="1" x14ac:dyDescent="0.25">
      <c r="A17" s="16"/>
      <c r="B17" s="7"/>
      <c r="C17" s="7"/>
      <c r="D17" s="36" t="s">
        <v>13</v>
      </c>
      <c r="E17" s="36"/>
      <c r="F17" s="36"/>
      <c r="G17" s="25">
        <v>0</v>
      </c>
      <c r="H17" s="25">
        <v>0</v>
      </c>
      <c r="I17" s="4">
        <f t="shared" si="0"/>
        <v>0</v>
      </c>
    </row>
    <row r="18" spans="1:9" s="8" customFormat="1" ht="15" customHeight="1" x14ac:dyDescent="0.25">
      <c r="A18" s="16"/>
      <c r="B18" s="7"/>
      <c r="C18" s="7"/>
      <c r="D18" s="36" t="s">
        <v>14</v>
      </c>
      <c r="E18" s="36"/>
      <c r="F18" s="36"/>
      <c r="G18" s="23">
        <v>175739.33</v>
      </c>
      <c r="H18" s="23">
        <v>177780.78</v>
      </c>
      <c r="I18" s="3">
        <f t="shared" si="0"/>
        <v>-2041.4500000000116</v>
      </c>
    </row>
    <row r="19" spans="1:9" s="8" customFormat="1" ht="15" customHeight="1" x14ac:dyDescent="0.25">
      <c r="A19" s="16"/>
      <c r="B19" s="7"/>
      <c r="C19" s="7"/>
      <c r="D19" s="36" t="s">
        <v>15</v>
      </c>
      <c r="E19" s="36"/>
      <c r="F19" s="36"/>
      <c r="G19" s="23">
        <v>399488.44</v>
      </c>
      <c r="H19" s="23">
        <v>449422.6</v>
      </c>
      <c r="I19" s="3">
        <f t="shared" ref="I19:I34" si="1">G19-H19</f>
        <v>-49934.159999999974</v>
      </c>
    </row>
    <row r="20" spans="1:9" s="8" customFormat="1" ht="15" customHeight="1" x14ac:dyDescent="0.25">
      <c r="A20" s="16"/>
      <c r="B20" s="7"/>
      <c r="C20" s="7"/>
      <c r="D20" s="36" t="s">
        <v>16</v>
      </c>
      <c r="E20" s="36"/>
      <c r="F20" s="36"/>
      <c r="G20" s="25">
        <v>0</v>
      </c>
      <c r="H20" s="25">
        <v>0</v>
      </c>
      <c r="I20" s="4">
        <f t="shared" si="1"/>
        <v>0</v>
      </c>
    </row>
    <row r="21" spans="1:9" s="8" customFormat="1" ht="15" customHeight="1" x14ac:dyDescent="0.25">
      <c r="A21" s="16"/>
      <c r="B21" s="7"/>
      <c r="C21" s="34" t="s">
        <v>17</v>
      </c>
      <c r="D21" s="34"/>
      <c r="E21" s="34"/>
      <c r="F21" s="34"/>
      <c r="G21" s="2">
        <f>G22+G23+G24+G25+G26+G27+G28+G29+G30</f>
        <v>870668.97</v>
      </c>
      <c r="H21" s="2">
        <f>H22+H23+H24+H25+H26+H27+H28+H29+H30</f>
        <v>440287</v>
      </c>
      <c r="I21" s="2">
        <f t="shared" si="1"/>
        <v>430381.97</v>
      </c>
    </row>
    <row r="22" spans="1:9" s="8" customFormat="1" ht="15" customHeight="1" x14ac:dyDescent="0.25">
      <c r="A22" s="16"/>
      <c r="B22" s="7"/>
      <c r="C22" s="7"/>
      <c r="D22" s="36" t="s">
        <v>18</v>
      </c>
      <c r="E22" s="36"/>
      <c r="F22" s="36"/>
      <c r="G22" s="25">
        <v>0</v>
      </c>
      <c r="H22" s="25">
        <v>0</v>
      </c>
      <c r="I22" s="25">
        <f t="shared" si="1"/>
        <v>0</v>
      </c>
    </row>
    <row r="23" spans="1:9" s="8" customFormat="1" ht="15" customHeight="1" x14ac:dyDescent="0.25">
      <c r="A23" s="16"/>
      <c r="B23" s="7"/>
      <c r="C23" s="7"/>
      <c r="D23" s="36" t="s">
        <v>19</v>
      </c>
      <c r="E23" s="36"/>
      <c r="F23" s="36"/>
      <c r="G23" s="25">
        <v>0</v>
      </c>
      <c r="H23" s="25">
        <v>0</v>
      </c>
      <c r="I23" s="25">
        <f t="shared" si="1"/>
        <v>0</v>
      </c>
    </row>
    <row r="24" spans="1:9" s="8" customFormat="1" ht="15" customHeight="1" x14ac:dyDescent="0.25">
      <c r="A24" s="16"/>
      <c r="B24" s="7"/>
      <c r="C24" s="7"/>
      <c r="D24" s="36" t="s">
        <v>20</v>
      </c>
      <c r="E24" s="36"/>
      <c r="F24" s="36"/>
      <c r="G24" s="23">
        <v>144580</v>
      </c>
      <c r="H24" s="23">
        <v>106767</v>
      </c>
      <c r="I24" s="23">
        <f t="shared" si="1"/>
        <v>37813</v>
      </c>
    </row>
    <row r="25" spans="1:9" s="8" customFormat="1" ht="15" customHeight="1" x14ac:dyDescent="0.25">
      <c r="A25" s="16"/>
      <c r="B25" s="7"/>
      <c r="C25" s="7"/>
      <c r="D25" s="36" t="s">
        <v>68</v>
      </c>
      <c r="E25" s="36"/>
      <c r="F25" s="36"/>
      <c r="G25" s="23">
        <v>0</v>
      </c>
      <c r="H25" s="23">
        <v>0</v>
      </c>
      <c r="I25" s="23">
        <f t="shared" ref="I25" si="2">G25-H25</f>
        <v>0</v>
      </c>
    </row>
    <row r="26" spans="1:9" s="8" customFormat="1" ht="15" customHeight="1" x14ac:dyDescent="0.25">
      <c r="A26" s="16"/>
      <c r="B26" s="7"/>
      <c r="C26" s="7"/>
      <c r="D26" s="36" t="s">
        <v>69</v>
      </c>
      <c r="E26" s="36"/>
      <c r="F26" s="36"/>
      <c r="G26" s="23">
        <v>276383.96999999997</v>
      </c>
      <c r="H26" s="23">
        <v>0</v>
      </c>
      <c r="I26" s="23">
        <f t="shared" ref="I26" si="3">G26-H26</f>
        <v>276383.96999999997</v>
      </c>
    </row>
    <row r="27" spans="1:9" s="8" customFormat="1" ht="15" customHeight="1" x14ac:dyDescent="0.25">
      <c r="A27" s="16"/>
      <c r="B27" s="7"/>
      <c r="C27" s="7"/>
      <c r="D27" s="36" t="s">
        <v>21</v>
      </c>
      <c r="E27" s="36"/>
      <c r="F27" s="36"/>
      <c r="G27" s="23">
        <v>48709</v>
      </c>
      <c r="H27" s="23">
        <v>35000</v>
      </c>
      <c r="I27" s="23">
        <f t="shared" si="1"/>
        <v>13709</v>
      </c>
    </row>
    <row r="28" spans="1:9" s="8" customFormat="1" ht="15" customHeight="1" x14ac:dyDescent="0.25">
      <c r="A28" s="16"/>
      <c r="B28" s="7"/>
      <c r="C28" s="7"/>
      <c r="D28" s="36" t="s">
        <v>22</v>
      </c>
      <c r="E28" s="36"/>
      <c r="F28" s="36"/>
      <c r="G28" s="23">
        <v>318330</v>
      </c>
      <c r="H28" s="23">
        <v>218520</v>
      </c>
      <c r="I28" s="23">
        <f t="shared" si="1"/>
        <v>99810</v>
      </c>
    </row>
    <row r="29" spans="1:9" s="8" customFormat="1" ht="15" customHeight="1" x14ac:dyDescent="0.25">
      <c r="A29" s="16"/>
      <c r="B29" s="7"/>
      <c r="C29" s="7"/>
      <c r="D29" s="36" t="s">
        <v>23</v>
      </c>
      <c r="E29" s="36"/>
      <c r="F29" s="36"/>
      <c r="G29" s="23">
        <v>2666</v>
      </c>
      <c r="H29" s="23">
        <v>0</v>
      </c>
      <c r="I29" s="23">
        <f t="shared" si="1"/>
        <v>2666</v>
      </c>
    </row>
    <row r="30" spans="1:9" s="8" customFormat="1" ht="15" customHeight="1" x14ac:dyDescent="0.25">
      <c r="A30" s="16"/>
      <c r="B30" s="7"/>
      <c r="C30" s="7"/>
      <c r="D30" s="36" t="s">
        <v>24</v>
      </c>
      <c r="E30" s="36"/>
      <c r="F30" s="36"/>
      <c r="G30" s="23">
        <v>80000</v>
      </c>
      <c r="H30" s="23">
        <v>80000</v>
      </c>
      <c r="I30" s="23">
        <f t="shared" si="1"/>
        <v>0</v>
      </c>
    </row>
    <row r="31" spans="1:9" s="8" customFormat="1" ht="15" customHeight="1" x14ac:dyDescent="0.25">
      <c r="A31" s="16"/>
      <c r="B31" s="35" t="s">
        <v>25</v>
      </c>
      <c r="C31" s="35"/>
      <c r="D31" s="35"/>
      <c r="E31" s="35"/>
      <c r="F31" s="35"/>
      <c r="G31" s="1">
        <f>G32+G35+G47+G50+G55+G56+G57+G58+G59</f>
        <v>10966716.449999997</v>
      </c>
      <c r="H31" s="1">
        <f>H32+H35+H47+H50+H55+H56+H57+H58+H59</f>
        <v>11019138.359999999</v>
      </c>
      <c r="I31" s="1">
        <f t="shared" si="1"/>
        <v>-52421.910000002012</v>
      </c>
    </row>
    <row r="32" spans="1:9" s="8" customFormat="1" ht="15" customHeight="1" x14ac:dyDescent="0.25">
      <c r="A32" s="16"/>
      <c r="B32" s="7"/>
      <c r="C32" s="34" t="s">
        <v>26</v>
      </c>
      <c r="D32" s="34"/>
      <c r="E32" s="34"/>
      <c r="F32" s="7"/>
      <c r="G32" s="2">
        <f>G33+G34</f>
        <v>271722.52999999997</v>
      </c>
      <c r="H32" s="2">
        <f>H33+H34</f>
        <v>176628.64</v>
      </c>
      <c r="I32" s="2">
        <f t="shared" si="1"/>
        <v>95093.889999999956</v>
      </c>
    </row>
    <row r="33" spans="1:12" s="8" customFormat="1" ht="15" customHeight="1" x14ac:dyDescent="0.25">
      <c r="A33" s="16"/>
      <c r="B33" s="7"/>
      <c r="C33" s="7"/>
      <c r="D33" s="36" t="s">
        <v>27</v>
      </c>
      <c r="E33" s="36"/>
      <c r="F33" s="36"/>
      <c r="G33" s="23">
        <v>55585.73</v>
      </c>
      <c r="H33" s="23">
        <v>63155.4</v>
      </c>
      <c r="I33" s="23">
        <f t="shared" si="1"/>
        <v>-7569.6699999999983</v>
      </c>
    </row>
    <row r="34" spans="1:12" s="8" customFormat="1" ht="15" customHeight="1" x14ac:dyDescent="0.25">
      <c r="A34" s="16"/>
      <c r="B34" s="7"/>
      <c r="C34" s="7"/>
      <c r="D34" s="36" t="s">
        <v>28</v>
      </c>
      <c r="E34" s="36"/>
      <c r="F34" s="36"/>
      <c r="G34" s="23">
        <v>216136.8</v>
      </c>
      <c r="H34" s="23">
        <v>113473.24</v>
      </c>
      <c r="I34" s="23">
        <f t="shared" si="1"/>
        <v>102663.55999999998</v>
      </c>
      <c r="K34" s="18"/>
      <c r="L34" s="18"/>
    </row>
    <row r="35" spans="1:12" s="8" customFormat="1" ht="15" customHeight="1" x14ac:dyDescent="0.25">
      <c r="A35" s="16"/>
      <c r="B35" s="7"/>
      <c r="C35" s="34" t="s">
        <v>29</v>
      </c>
      <c r="D35" s="34"/>
      <c r="E35" s="34"/>
      <c r="F35" s="34"/>
      <c r="G35" s="2">
        <f>G36+G37+G38+G39+G40+G41+G42+G43+G44+G45+G46</f>
        <v>4815538.2399999993</v>
      </c>
      <c r="H35" s="2">
        <f>H36+H37+H38+H39+H40+H41+H42+H43+H44+H45+H46</f>
        <v>4871240.9300000006</v>
      </c>
      <c r="I35" s="2">
        <f t="shared" ref="I35:I42" si="4">G35-H35</f>
        <v>-55702.690000001341</v>
      </c>
    </row>
    <row r="36" spans="1:12" s="8" customFormat="1" ht="15" customHeight="1" x14ac:dyDescent="0.25">
      <c r="A36" s="16"/>
      <c r="B36" s="7"/>
      <c r="C36" s="7"/>
      <c r="D36" s="36" t="s">
        <v>30</v>
      </c>
      <c r="E36" s="36"/>
      <c r="F36" s="36"/>
      <c r="G36" s="23">
        <v>2041121.59</v>
      </c>
      <c r="H36" s="23">
        <v>2151687.62</v>
      </c>
      <c r="I36" s="23">
        <f t="shared" si="4"/>
        <v>-110566.03000000003</v>
      </c>
      <c r="L36" s="18"/>
    </row>
    <row r="37" spans="1:12" s="8" customFormat="1" ht="15" customHeight="1" x14ac:dyDescent="0.25">
      <c r="A37" s="16"/>
      <c r="B37" s="7"/>
      <c r="C37" s="7"/>
      <c r="D37" s="36" t="s">
        <v>31</v>
      </c>
      <c r="E37" s="36"/>
      <c r="F37" s="36"/>
      <c r="G37" s="23">
        <v>1188249.8700000001</v>
      </c>
      <c r="H37" s="23">
        <v>1359920.88</v>
      </c>
      <c r="I37" s="23">
        <f t="shared" si="4"/>
        <v>-171671.00999999978</v>
      </c>
    </row>
    <row r="38" spans="1:12" s="8" customFormat="1" ht="15" customHeight="1" x14ac:dyDescent="0.25">
      <c r="A38" s="16"/>
      <c r="B38" s="7"/>
      <c r="C38" s="7"/>
      <c r="D38" s="37" t="s">
        <v>32</v>
      </c>
      <c r="E38" s="37"/>
      <c r="F38" s="21"/>
      <c r="G38" s="23">
        <v>56332.78</v>
      </c>
      <c r="H38" s="23">
        <v>110176.18</v>
      </c>
      <c r="I38" s="23">
        <f t="shared" si="4"/>
        <v>-53843.399999999994</v>
      </c>
    </row>
    <row r="39" spans="1:12" s="8" customFormat="1" ht="15" customHeight="1" x14ac:dyDescent="0.25">
      <c r="A39" s="16"/>
      <c r="B39" s="7"/>
      <c r="C39" s="7"/>
      <c r="D39" s="37" t="s">
        <v>33</v>
      </c>
      <c r="E39" s="37"/>
      <c r="F39" s="37"/>
      <c r="G39" s="23">
        <v>10185</v>
      </c>
      <c r="H39" s="23">
        <v>9185</v>
      </c>
      <c r="I39" s="23">
        <f t="shared" si="4"/>
        <v>1000</v>
      </c>
    </row>
    <row r="40" spans="1:12" s="8" customFormat="1" ht="15" customHeight="1" x14ac:dyDescent="0.25">
      <c r="A40" s="16"/>
      <c r="B40" s="7"/>
      <c r="C40" s="7"/>
      <c r="D40" s="36" t="s">
        <v>34</v>
      </c>
      <c r="E40" s="36"/>
      <c r="F40" s="36"/>
      <c r="G40" s="23">
        <v>79438.289999999994</v>
      </c>
      <c r="H40" s="23">
        <v>95396.84</v>
      </c>
      <c r="I40" s="23">
        <f t="shared" si="4"/>
        <v>-15958.550000000003</v>
      </c>
    </row>
    <row r="41" spans="1:12" s="8" customFormat="1" ht="15" customHeight="1" x14ac:dyDescent="0.25">
      <c r="A41" s="16"/>
      <c r="B41" s="7"/>
      <c r="C41" s="7"/>
      <c r="D41" s="36" t="s">
        <v>35</v>
      </c>
      <c r="E41" s="36"/>
      <c r="F41" s="36"/>
      <c r="G41" s="23">
        <v>717652.1</v>
      </c>
      <c r="H41" s="23">
        <v>313650.02</v>
      </c>
      <c r="I41" s="23">
        <f t="shared" si="4"/>
        <v>404002.07999999996</v>
      </c>
    </row>
    <row r="42" spans="1:12" s="8" customFormat="1" ht="15" customHeight="1" x14ac:dyDescent="0.25">
      <c r="A42" s="16"/>
      <c r="B42" s="7"/>
      <c r="C42" s="7"/>
      <c r="D42" s="26" t="s">
        <v>36</v>
      </c>
      <c r="E42" s="21"/>
      <c r="F42" s="21"/>
      <c r="G42" s="23">
        <v>327541.46999999997</v>
      </c>
      <c r="H42" s="23">
        <v>394005.09</v>
      </c>
      <c r="I42" s="23">
        <f t="shared" si="4"/>
        <v>-66463.620000000054</v>
      </c>
    </row>
    <row r="43" spans="1:12" s="8" customFormat="1" ht="15" customHeight="1" x14ac:dyDescent="0.25">
      <c r="A43" s="16"/>
      <c r="B43" s="7"/>
      <c r="C43" s="7"/>
      <c r="D43" s="36" t="s">
        <v>37</v>
      </c>
      <c r="E43" s="36"/>
      <c r="F43" s="36"/>
      <c r="G43" s="23">
        <v>262726.31</v>
      </c>
      <c r="H43" s="23">
        <v>294594.19</v>
      </c>
      <c r="I43" s="23">
        <f t="shared" ref="I43:I51" si="5">G43-H43</f>
        <v>-31867.880000000005</v>
      </c>
    </row>
    <row r="44" spans="1:12" s="8" customFormat="1" ht="15" customHeight="1" x14ac:dyDescent="0.25">
      <c r="A44" s="16"/>
      <c r="B44" s="7"/>
      <c r="C44" s="7"/>
      <c r="D44" s="36" t="s">
        <v>38</v>
      </c>
      <c r="E44" s="36"/>
      <c r="F44" s="36"/>
      <c r="G44" s="23">
        <v>32120.320000000003</v>
      </c>
      <c r="H44" s="23">
        <v>32120.32</v>
      </c>
      <c r="I44" s="23">
        <f t="shared" si="5"/>
        <v>0</v>
      </c>
    </row>
    <row r="45" spans="1:12" s="8" customFormat="1" ht="15" customHeight="1" x14ac:dyDescent="0.25">
      <c r="A45" s="16"/>
      <c r="B45" s="7"/>
      <c r="C45" s="7"/>
      <c r="D45" s="36" t="s">
        <v>39</v>
      </c>
      <c r="E45" s="36"/>
      <c r="F45" s="21"/>
      <c r="G45" s="23">
        <v>83513.14</v>
      </c>
      <c r="H45" s="23">
        <v>88003.25</v>
      </c>
      <c r="I45" s="23">
        <f t="shared" si="5"/>
        <v>-4490.1100000000006</v>
      </c>
    </row>
    <row r="46" spans="1:12" s="8" customFormat="1" ht="15" customHeight="1" x14ac:dyDescent="0.25">
      <c r="A46" s="16"/>
      <c r="B46" s="7"/>
      <c r="C46" s="7"/>
      <c r="D46" s="36" t="s">
        <v>40</v>
      </c>
      <c r="E46" s="36"/>
      <c r="F46" s="21"/>
      <c r="G46" s="23">
        <v>16657.37</v>
      </c>
      <c r="H46" s="23">
        <v>22501.54</v>
      </c>
      <c r="I46" s="23">
        <f t="shared" si="5"/>
        <v>-5844.1700000000019</v>
      </c>
    </row>
    <row r="47" spans="1:12" s="8" customFormat="1" ht="15" customHeight="1" x14ac:dyDescent="0.25">
      <c r="A47" s="16"/>
      <c r="B47" s="7"/>
      <c r="C47" s="34" t="s">
        <v>41</v>
      </c>
      <c r="D47" s="34"/>
      <c r="E47" s="34"/>
      <c r="F47" s="34"/>
      <c r="G47" s="2">
        <f>G48+G49</f>
        <v>73515.38</v>
      </c>
      <c r="H47" s="2">
        <f>H48+H49</f>
        <v>102552.63</v>
      </c>
      <c r="I47" s="2">
        <f t="shared" si="5"/>
        <v>-29037.25</v>
      </c>
    </row>
    <row r="48" spans="1:12" s="8" customFormat="1" ht="15" customHeight="1" x14ac:dyDescent="0.25">
      <c r="A48" s="16"/>
      <c r="B48" s="7"/>
      <c r="C48" s="7"/>
      <c r="D48" s="26" t="s">
        <v>42</v>
      </c>
      <c r="E48" s="21"/>
      <c r="F48" s="21"/>
      <c r="G48" s="23">
        <v>45908</v>
      </c>
      <c r="H48" s="23">
        <v>54316.5</v>
      </c>
      <c r="I48" s="25">
        <f t="shared" si="5"/>
        <v>-8408.5</v>
      </c>
    </row>
    <row r="49" spans="1:9" s="8" customFormat="1" ht="15" customHeight="1" x14ac:dyDescent="0.25">
      <c r="A49" s="16"/>
      <c r="B49" s="7"/>
      <c r="C49" s="7"/>
      <c r="D49" s="36" t="s">
        <v>43</v>
      </c>
      <c r="E49" s="36"/>
      <c r="F49" s="21"/>
      <c r="G49" s="23">
        <v>27607.38</v>
      </c>
      <c r="H49" s="23">
        <v>48236.13</v>
      </c>
      <c r="I49" s="23">
        <f t="shared" si="5"/>
        <v>-20628.749999999996</v>
      </c>
    </row>
    <row r="50" spans="1:9" s="8" customFormat="1" ht="15" customHeight="1" x14ac:dyDescent="0.25">
      <c r="A50" s="16"/>
      <c r="B50" s="7"/>
      <c r="C50" s="34" t="s">
        <v>44</v>
      </c>
      <c r="D50" s="34"/>
      <c r="E50" s="34"/>
      <c r="F50" s="34"/>
      <c r="G50" s="2">
        <f>G51+G52+G53+G54</f>
        <v>4749528.22</v>
      </c>
      <c r="H50" s="2">
        <f>H51+H52+H53+H54</f>
        <v>5050635.96</v>
      </c>
      <c r="I50" s="2">
        <f t="shared" si="5"/>
        <v>-301107.74000000022</v>
      </c>
    </row>
    <row r="51" spans="1:9" s="8" customFormat="1" ht="15" customHeight="1" x14ac:dyDescent="0.25">
      <c r="A51" s="16"/>
      <c r="B51" s="7"/>
      <c r="C51" s="7"/>
      <c r="D51" s="36" t="s">
        <v>45</v>
      </c>
      <c r="E51" s="36"/>
      <c r="F51" s="36"/>
      <c r="G51" s="23">
        <v>3694569.9</v>
      </c>
      <c r="H51" s="23">
        <v>3914208.23</v>
      </c>
      <c r="I51" s="23">
        <f t="shared" si="5"/>
        <v>-219638.33000000007</v>
      </c>
    </row>
    <row r="52" spans="1:9" s="8" customFormat="1" ht="15" customHeight="1" x14ac:dyDescent="0.25">
      <c r="A52" s="16"/>
      <c r="B52" s="7"/>
      <c r="C52" s="7"/>
      <c r="D52" s="36" t="s">
        <v>46</v>
      </c>
      <c r="E52" s="36"/>
      <c r="F52" s="21"/>
      <c r="G52" s="23">
        <v>1040545.85</v>
      </c>
      <c r="H52" s="23">
        <v>1113898.3700000001</v>
      </c>
      <c r="I52" s="23">
        <f t="shared" ref="I52:I56" si="6">G52-H52</f>
        <v>-73352.520000000135</v>
      </c>
    </row>
    <row r="53" spans="1:9" s="8" customFormat="1" ht="15" customHeight="1" x14ac:dyDescent="0.25">
      <c r="A53" s="16"/>
      <c r="B53" s="7"/>
      <c r="C53" s="7"/>
      <c r="D53" s="36" t="s">
        <v>47</v>
      </c>
      <c r="E53" s="36"/>
      <c r="F53" s="36"/>
      <c r="G53" s="25">
        <v>0</v>
      </c>
      <c r="H53" s="23">
        <v>0</v>
      </c>
      <c r="I53" s="25">
        <f t="shared" si="6"/>
        <v>0</v>
      </c>
    </row>
    <row r="54" spans="1:9" s="8" customFormat="1" ht="15" customHeight="1" x14ac:dyDescent="0.25">
      <c r="A54" s="16"/>
      <c r="B54" s="7"/>
      <c r="C54" s="7"/>
      <c r="D54" s="36" t="s">
        <v>48</v>
      </c>
      <c r="E54" s="36"/>
      <c r="F54" s="36"/>
      <c r="G54" s="23">
        <v>14412.47</v>
      </c>
      <c r="H54" s="23">
        <v>22529.360000000001</v>
      </c>
      <c r="I54" s="23">
        <f t="shared" si="6"/>
        <v>-8116.8900000000012</v>
      </c>
    </row>
    <row r="55" spans="1:9" s="8" customFormat="1" ht="15" customHeight="1" x14ac:dyDescent="0.25">
      <c r="A55" s="16"/>
      <c r="B55" s="7"/>
      <c r="C55" s="34" t="s">
        <v>49</v>
      </c>
      <c r="D55" s="34"/>
      <c r="E55" s="34"/>
      <c r="F55" s="34"/>
      <c r="G55" s="2">
        <v>454535.94</v>
      </c>
      <c r="H55" s="2">
        <v>434948.03</v>
      </c>
      <c r="I55" s="2">
        <f t="shared" si="6"/>
        <v>19587.909999999974</v>
      </c>
    </row>
    <row r="56" spans="1:9" s="8" customFormat="1" ht="15" customHeight="1" x14ac:dyDescent="0.25">
      <c r="A56" s="16"/>
      <c r="B56" s="7"/>
      <c r="C56" s="34" t="s">
        <v>50</v>
      </c>
      <c r="D56" s="34"/>
      <c r="E56" s="34"/>
      <c r="F56" s="34"/>
      <c r="G56" s="1">
        <v>-75929.64</v>
      </c>
      <c r="H56" s="1">
        <v>17724.78</v>
      </c>
      <c r="I56" s="2">
        <f t="shared" si="6"/>
        <v>-93654.42</v>
      </c>
    </row>
    <row r="57" spans="1:9" s="8" customFormat="1" ht="15" customHeight="1" x14ac:dyDescent="0.25">
      <c r="A57" s="16"/>
      <c r="B57" s="7"/>
      <c r="C57" s="34" t="s">
        <v>51</v>
      </c>
      <c r="D57" s="34"/>
      <c r="E57" s="34"/>
      <c r="F57" s="34"/>
      <c r="G57" s="1">
        <v>125000</v>
      </c>
      <c r="H57" s="1">
        <v>235000</v>
      </c>
      <c r="I57" s="1">
        <f t="shared" ref="I57:I59" si="7">G57-H57</f>
        <v>-110000</v>
      </c>
    </row>
    <row r="58" spans="1:9" s="8" customFormat="1" ht="15" customHeight="1" x14ac:dyDescent="0.25">
      <c r="A58" s="16"/>
      <c r="B58" s="7"/>
      <c r="C58" s="34" t="s">
        <v>52</v>
      </c>
      <c r="D58" s="34"/>
      <c r="E58" s="34"/>
      <c r="F58" s="34"/>
      <c r="G58" s="1">
        <f>230500+160000</f>
        <v>390500</v>
      </c>
      <c r="H58" s="1">
        <v>0</v>
      </c>
      <c r="I58" s="1">
        <f t="shared" si="7"/>
        <v>390500</v>
      </c>
    </row>
    <row r="59" spans="1:9" s="8" customFormat="1" ht="15" customHeight="1" x14ac:dyDescent="0.25">
      <c r="A59" s="7"/>
      <c r="B59" s="7"/>
      <c r="C59" s="34" t="s">
        <v>53</v>
      </c>
      <c r="D59" s="34"/>
      <c r="E59" s="34"/>
      <c r="F59" s="34"/>
      <c r="G59" s="2">
        <v>162305.78</v>
      </c>
      <c r="H59" s="2">
        <v>130407.39</v>
      </c>
      <c r="I59" s="2">
        <f t="shared" si="7"/>
        <v>31898.39</v>
      </c>
    </row>
    <row r="60" spans="1:9" s="30" customFormat="1" ht="15" customHeight="1" x14ac:dyDescent="0.25">
      <c r="A60" s="28"/>
      <c r="B60" s="34" t="s">
        <v>71</v>
      </c>
      <c r="C60" s="34"/>
      <c r="D60" s="34"/>
      <c r="E60" s="34"/>
      <c r="F60" s="34"/>
      <c r="G60" s="29">
        <f>G4-G31</f>
        <v>180846.7200000044</v>
      </c>
      <c r="H60" s="29">
        <f>H4-H31</f>
        <v>535945.93000000156</v>
      </c>
      <c r="I60" s="29">
        <f t="shared" ref="I60:I67" si="8">G60-H60</f>
        <v>-355099.20999999717</v>
      </c>
    </row>
    <row r="61" spans="1:9" s="8" customFormat="1" ht="15" customHeight="1" x14ac:dyDescent="0.25">
      <c r="A61" s="7"/>
      <c r="B61" s="35" t="s">
        <v>54</v>
      </c>
      <c r="C61" s="35"/>
      <c r="D61" s="35"/>
      <c r="E61" s="35"/>
      <c r="F61" s="35"/>
      <c r="G61" s="1">
        <f>G62+G63+G64</f>
        <v>-73917.72</v>
      </c>
      <c r="H61" s="1">
        <f>H62+H63+H64</f>
        <v>-80755.460000000006</v>
      </c>
      <c r="I61" s="1">
        <f t="shared" si="8"/>
        <v>6837.7400000000052</v>
      </c>
    </row>
    <row r="62" spans="1:9" s="8" customFormat="1" ht="15" customHeight="1" x14ac:dyDescent="0.25">
      <c r="A62" s="7"/>
      <c r="B62" s="7"/>
      <c r="C62" s="34" t="s">
        <v>55</v>
      </c>
      <c r="D62" s="34"/>
      <c r="E62" s="34"/>
      <c r="F62" s="34"/>
      <c r="G62" s="6">
        <v>0</v>
      </c>
      <c r="H62" s="6">
        <v>0</v>
      </c>
      <c r="I62" s="6">
        <f t="shared" si="8"/>
        <v>0</v>
      </c>
    </row>
    <row r="63" spans="1:9" s="8" customFormat="1" ht="15" customHeight="1" x14ac:dyDescent="0.25">
      <c r="A63" s="7"/>
      <c r="B63" s="7"/>
      <c r="C63" s="34" t="s">
        <v>56</v>
      </c>
      <c r="D63" s="34"/>
      <c r="E63" s="34"/>
      <c r="F63" s="34"/>
      <c r="G63" s="6">
        <v>0</v>
      </c>
      <c r="H63" s="6">
        <v>0</v>
      </c>
      <c r="I63" s="6">
        <f t="shared" si="8"/>
        <v>0</v>
      </c>
    </row>
    <row r="64" spans="1:9" s="8" customFormat="1" ht="15" customHeight="1" x14ac:dyDescent="0.25">
      <c r="A64" s="7"/>
      <c r="B64" s="7"/>
      <c r="C64" s="34" t="s">
        <v>57</v>
      </c>
      <c r="D64" s="34"/>
      <c r="E64" s="34"/>
      <c r="F64" s="34"/>
      <c r="G64" s="2">
        <v>-73917.72</v>
      </c>
      <c r="H64" s="2">
        <v>-80755.460000000006</v>
      </c>
      <c r="I64" s="2">
        <f t="shared" si="8"/>
        <v>6837.7400000000052</v>
      </c>
    </row>
    <row r="65" spans="1:11" s="8" customFormat="1" ht="15" customHeight="1" x14ac:dyDescent="0.25">
      <c r="A65" s="7"/>
      <c r="B65" s="35" t="s">
        <v>58</v>
      </c>
      <c r="C65" s="35"/>
      <c r="D65" s="35"/>
      <c r="E65" s="35"/>
      <c r="F65" s="35"/>
      <c r="G65" s="1">
        <f>G66+G67</f>
        <v>33334.36</v>
      </c>
      <c r="H65" s="1">
        <f>H66+H67</f>
        <v>21698.31</v>
      </c>
      <c r="I65" s="1">
        <f t="shared" si="8"/>
        <v>11636.05</v>
      </c>
    </row>
    <row r="66" spans="1:11" s="8" customFormat="1" ht="15" customHeight="1" x14ac:dyDescent="0.25">
      <c r="A66" s="7"/>
      <c r="B66" s="7"/>
      <c r="C66" s="34" t="s">
        <v>59</v>
      </c>
      <c r="D66" s="34"/>
      <c r="E66" s="34"/>
      <c r="F66" s="34"/>
      <c r="G66" s="2">
        <v>33334.36</v>
      </c>
      <c r="H66" s="2">
        <v>21698.31</v>
      </c>
      <c r="I66" s="2">
        <f t="shared" si="8"/>
        <v>11636.05</v>
      </c>
    </row>
    <row r="67" spans="1:11" s="8" customFormat="1" ht="15" customHeight="1" x14ac:dyDescent="0.25">
      <c r="A67" s="7"/>
      <c r="B67" s="7"/>
      <c r="C67" s="34" t="s">
        <v>60</v>
      </c>
      <c r="D67" s="34"/>
      <c r="E67" s="34"/>
      <c r="F67" s="34"/>
      <c r="G67" s="6">
        <v>0</v>
      </c>
      <c r="H67" s="6">
        <v>0</v>
      </c>
      <c r="I67" s="6">
        <f t="shared" si="8"/>
        <v>0</v>
      </c>
    </row>
    <row r="68" spans="1:11" s="8" customFormat="1" ht="15" customHeight="1" x14ac:dyDescent="0.25">
      <c r="A68" s="7"/>
      <c r="B68" s="7"/>
      <c r="C68" s="7"/>
      <c r="D68" s="7"/>
      <c r="E68" s="7"/>
      <c r="F68" s="17" t="s">
        <v>61</v>
      </c>
      <c r="G68" s="1">
        <f>G4-G31+G61+G65</f>
        <v>140263.36000000441</v>
      </c>
      <c r="H68" s="1">
        <f>H4-H31+H61+H65</f>
        <v>476888.78000000154</v>
      </c>
      <c r="I68" s="1">
        <f t="shared" ref="I68:I71" si="9">G68-H68</f>
        <v>-336625.41999999713</v>
      </c>
    </row>
    <row r="69" spans="1:11" s="8" customFormat="1" ht="15" customHeight="1" x14ac:dyDescent="0.25">
      <c r="A69" s="7"/>
      <c r="B69" s="7"/>
      <c r="C69" s="7"/>
      <c r="D69" s="7"/>
      <c r="E69" s="7"/>
      <c r="F69" s="7"/>
      <c r="G69" s="7"/>
      <c r="H69" s="7"/>
      <c r="I69" s="4">
        <f t="shared" si="9"/>
        <v>0</v>
      </c>
    </row>
    <row r="70" spans="1:11" s="8" customFormat="1" ht="15" customHeight="1" x14ac:dyDescent="0.25">
      <c r="A70" s="7"/>
      <c r="B70" s="35" t="s">
        <v>62</v>
      </c>
      <c r="C70" s="35"/>
      <c r="D70" s="35"/>
      <c r="E70" s="7"/>
      <c r="F70" s="7"/>
      <c r="G70" s="1">
        <v>299227.13</v>
      </c>
      <c r="H70" s="1">
        <v>323053.11</v>
      </c>
      <c r="I70" s="1">
        <f t="shared" si="9"/>
        <v>-23825.979999999981</v>
      </c>
    </row>
    <row r="71" spans="1:11" s="8" customFormat="1" ht="15" customHeight="1" x14ac:dyDescent="0.25">
      <c r="A71" s="7"/>
      <c r="B71" s="7"/>
      <c r="C71" s="34" t="s">
        <v>63</v>
      </c>
      <c r="D71" s="34"/>
      <c r="E71" s="34"/>
      <c r="F71" s="34"/>
      <c r="G71" s="2">
        <v>299227.13</v>
      </c>
      <c r="H71" s="2">
        <v>323053.11</v>
      </c>
      <c r="I71" s="2">
        <f t="shared" si="9"/>
        <v>-23825.979999999981</v>
      </c>
    </row>
    <row r="72" spans="1:11" s="8" customFormat="1" ht="15" customHeight="1" x14ac:dyDescent="0.25">
      <c r="A72" s="31"/>
      <c r="B72" s="33" t="s">
        <v>64</v>
      </c>
      <c r="C72" s="33"/>
      <c r="D72" s="33"/>
      <c r="E72" s="33"/>
      <c r="F72" s="33"/>
      <c r="G72" s="32">
        <f>G68-G71</f>
        <v>-158963.76999999559</v>
      </c>
      <c r="H72" s="32">
        <f t="shared" ref="H72:I72" si="10">H68-H71</f>
        <v>153835.67000000156</v>
      </c>
      <c r="I72" s="32">
        <f t="shared" si="10"/>
        <v>-312799.43999999715</v>
      </c>
      <c r="K72" s="18"/>
    </row>
    <row r="73" spans="1:11" x14ac:dyDescent="0.2">
      <c r="K73" s="19"/>
    </row>
    <row r="75" spans="1:11" x14ac:dyDescent="0.2">
      <c r="K75" s="19"/>
    </row>
  </sheetData>
  <mergeCells count="66">
    <mergeCell ref="C14:F14"/>
    <mergeCell ref="A1:G1"/>
    <mergeCell ref="B4:F4"/>
    <mergeCell ref="C5:F5"/>
    <mergeCell ref="D7:F7"/>
    <mergeCell ref="D8:F8"/>
    <mergeCell ref="D9:E9"/>
    <mergeCell ref="D10:E10"/>
    <mergeCell ref="C11:F11"/>
    <mergeCell ref="D12:F12"/>
    <mergeCell ref="D13:F13"/>
    <mergeCell ref="A2:I2"/>
    <mergeCell ref="D19:F19"/>
    <mergeCell ref="D20:F20"/>
    <mergeCell ref="D17:F17"/>
    <mergeCell ref="D18:F18"/>
    <mergeCell ref="D15:F15"/>
    <mergeCell ref="D16:F16"/>
    <mergeCell ref="C21:F21"/>
    <mergeCell ref="D22:F22"/>
    <mergeCell ref="D23:F23"/>
    <mergeCell ref="D24:F24"/>
    <mergeCell ref="D27:F27"/>
    <mergeCell ref="D25:F25"/>
    <mergeCell ref="D26:F26"/>
    <mergeCell ref="D34:F34"/>
    <mergeCell ref="D28:F28"/>
    <mergeCell ref="D29:F29"/>
    <mergeCell ref="D30:F30"/>
    <mergeCell ref="B31:F31"/>
    <mergeCell ref="C32:E32"/>
    <mergeCell ref="D33:F33"/>
    <mergeCell ref="D41:F41"/>
    <mergeCell ref="D39:F39"/>
    <mergeCell ref="D40:F40"/>
    <mergeCell ref="D38:E38"/>
    <mergeCell ref="C35:F35"/>
    <mergeCell ref="D36:F36"/>
    <mergeCell ref="D37:F37"/>
    <mergeCell ref="D45:E45"/>
    <mergeCell ref="D46:E46"/>
    <mergeCell ref="C47:F47"/>
    <mergeCell ref="D43:F43"/>
    <mergeCell ref="D44:F44"/>
    <mergeCell ref="D52:E52"/>
    <mergeCell ref="D53:F53"/>
    <mergeCell ref="D54:F54"/>
    <mergeCell ref="D49:E49"/>
    <mergeCell ref="C50:F50"/>
    <mergeCell ref="D51:F51"/>
    <mergeCell ref="C59:F59"/>
    <mergeCell ref="C57:F57"/>
    <mergeCell ref="C58:F58"/>
    <mergeCell ref="C56:F56"/>
    <mergeCell ref="C55:F55"/>
    <mergeCell ref="C64:F64"/>
    <mergeCell ref="C63:F63"/>
    <mergeCell ref="B60:F60"/>
    <mergeCell ref="B61:F61"/>
    <mergeCell ref="C62:F62"/>
    <mergeCell ref="B72:F72"/>
    <mergeCell ref="C67:F67"/>
    <mergeCell ref="B70:D70"/>
    <mergeCell ref="C71:F71"/>
    <mergeCell ref="B65:F65"/>
    <mergeCell ref="C66:F6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Giacosini</dc:creator>
  <cp:lastModifiedBy>Mauro Pisani</cp:lastModifiedBy>
  <cp:lastPrinted>2021-04-26T08:32:47Z</cp:lastPrinted>
  <dcterms:created xsi:type="dcterms:W3CDTF">2021-04-22T08:15:14Z</dcterms:created>
  <dcterms:modified xsi:type="dcterms:W3CDTF">2021-05-31T08:48:58Z</dcterms:modified>
</cp:coreProperties>
</file>